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<sst xmlns="http://schemas.openxmlformats.org/spreadsheetml/2006/main" count="49" uniqueCount="31">
  <si>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№№</t>
  </si>
  <si>
    <t>Объект (ТП)</t>
  </si>
  <si>
    <t>Токовые нагрузки, А</t>
  </si>
  <si>
    <t>по фазно</t>
  </si>
  <si>
    <t>А</t>
  </si>
  <si>
    <t>В</t>
  </si>
  <si>
    <t>С</t>
  </si>
  <si>
    <t>N (нуль)</t>
  </si>
  <si>
    <t>Фазное напряжения в начале линии, В</t>
  </si>
  <si>
    <t>А-0</t>
  </si>
  <si>
    <t>В-0</t>
  </si>
  <si>
    <t>С-0</t>
  </si>
  <si>
    <t>Фактическая мощность, (измеренная),кВТ</t>
  </si>
  <si>
    <t>Дата измерения</t>
  </si>
  <si>
    <t>Среднее значение тока, (А), Iср</t>
  </si>
  <si>
    <t>Коффициент загрузки силового трансформатора по току.%</t>
  </si>
  <si>
    <t>Общий коффициент загрузки силового трансформатора по току.%</t>
  </si>
  <si>
    <t>Общая мощность, кВт,                             ИТОГО</t>
  </si>
  <si>
    <t>19.12.2013</t>
  </si>
  <si>
    <t>Максимальная (покупная) мощность, кВт</t>
  </si>
  <si>
    <t>Ток обмоток 0,4кВ,  А, Iном</t>
  </si>
  <si>
    <t xml:space="preserve"> Мощность трансформатора ,кВА</t>
  </si>
  <si>
    <t>Мощность (пропускная) трансформаторов, кВА</t>
  </si>
  <si>
    <t>ТП-4184 Ульяновск дневной замер</t>
  </si>
  <si>
    <t>ВРУ-1,ввод 1</t>
  </si>
  <si>
    <t>ВРУ-1, ввод2</t>
  </si>
  <si>
    <t>ВРУ-3, ввод1</t>
  </si>
  <si>
    <t xml:space="preserve">ВРУ-2, ввод2 </t>
  </si>
  <si>
    <t>ВРУ-3, ввод 2</t>
  </si>
  <si>
    <t>ТП-4184 Ульяновск вечернгий замер</t>
  </si>
  <si>
    <t>Результаты замеров потокораспределения, нагрузок и уровней напряжения за второе полугодие 2013 года по объектам ООО "Энергопром ГРУПП"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</si>
</sst>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" fontId="38" fillId="0" borderId="19" xfId="0" applyNumberFormat="1" applyFont="1" applyBorder="1" applyAlignment="1">
      <alignment horizontal="center" vertical="center" wrapText="1"/>
    </xf>
    <xf numFmtId="1" fontId="38" fillId="0" borderId="20" xfId="0" applyNumberFormat="1" applyFont="1" applyBorder="1" applyAlignment="1">
      <alignment horizontal="center" vertical="center" wrapText="1"/>
    </xf>
    <xf numFmtId="1" fontId="38" fillId="0" borderId="21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1" fontId="38" fillId="0" borderId="27" xfId="0" applyNumberFormat="1" applyFont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0" borderId="28" xfId="0" applyNumberFormat="1" applyFont="1" applyBorder="1" applyAlignment="1">
      <alignment horizontal="center" vertical="center" wrapText="1"/>
    </xf>
    <xf numFmtId="164" fontId="38" fillId="0" borderId="22" xfId="0" applyNumberFormat="1" applyFont="1" applyBorder="1" applyAlignment="1">
      <alignment horizontal="center" vertical="center" wrapText="1"/>
    </xf>
    <xf numFmtId="164" fontId="38" fillId="0" borderId="23" xfId="0" applyNumberFormat="1" applyFont="1" applyBorder="1" applyAlignment="1">
      <alignment horizontal="center" vertical="center" wrapText="1"/>
    </xf>
    <xf numFmtId="164" fontId="38" fillId="0" borderId="29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64" fontId="28" fillId="0" borderId="14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4" fontId="28" fillId="0" borderId="22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164" fontId="28" fillId="0" borderId="29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38" fillId="0" borderId="17" xfId="0" applyNumberFormat="1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164" fontId="28" fillId="0" borderId="35" xfId="0" applyNumberFormat="1" applyFont="1" applyBorder="1" applyAlignment="1">
      <alignment horizontal="center" vertical="center" wrapText="1"/>
    </xf>
    <xf numFmtId="164" fontId="28" fillId="0" borderId="36" xfId="0" applyNumberFormat="1" applyFont="1" applyBorder="1" applyAlignment="1">
      <alignment horizontal="center" vertical="center" wrapText="1"/>
    </xf>
    <xf numFmtId="164" fontId="28" fillId="0" borderId="38" xfId="0" applyNumberFormat="1" applyFont="1" applyBorder="1" applyAlignment="1">
      <alignment horizontal="center" vertical="center" wrapText="1"/>
    </xf>
    <xf numFmtId="164" fontId="28" fillId="0" borderId="39" xfId="0" applyNumberFormat="1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tabSelected="1" zoomScale="55" zoomScaleNormal="55" zoomScaleSheetLayoutView="55" zoomScalePageLayoutView="0" workbookViewId="0" topLeftCell="A1">
      <selection activeCell="S11" sqref="S11:S16"/>
    </sheetView>
  </sheetViews>
  <sheetFormatPr defaultColWidth="9.140625" defaultRowHeight="15"/>
  <cols>
    <col min="2" max="2" width="27.28125" style="0" customWidth="1"/>
    <col min="10" max="11" width="18.57421875" style="0" customWidth="1"/>
    <col min="12" max="12" width="18.421875" style="5" customWidth="1"/>
    <col min="13" max="13" width="18.421875" style="0" customWidth="1"/>
    <col min="14" max="14" width="18.421875" style="5" customWidth="1"/>
    <col min="15" max="15" width="18.421875" style="0" customWidth="1"/>
    <col min="16" max="16" width="13.57421875" style="0" customWidth="1"/>
    <col min="17" max="17" width="13.7109375" style="0" customWidth="1"/>
    <col min="18" max="18" width="25.00390625" style="0" customWidth="1"/>
    <col min="19" max="19" width="27.28125" style="5" customWidth="1"/>
  </cols>
  <sheetData>
    <row r="2" spans="1:19" ht="1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ht="15.75" thickBot="1"/>
    <row r="6" spans="1:19" ht="30" customHeight="1">
      <c r="A6" s="42" t="s">
        <v>0</v>
      </c>
      <c r="B6" s="25" t="s">
        <v>1</v>
      </c>
      <c r="C6" s="27" t="s">
        <v>2</v>
      </c>
      <c r="D6" s="28"/>
      <c r="E6" s="28"/>
      <c r="F6" s="29"/>
      <c r="G6" s="27" t="s">
        <v>8</v>
      </c>
      <c r="H6" s="28"/>
      <c r="I6" s="29"/>
      <c r="J6" s="25" t="s">
        <v>21</v>
      </c>
      <c r="K6" s="25" t="s">
        <v>22</v>
      </c>
      <c r="L6" s="25" t="s">
        <v>19</v>
      </c>
      <c r="M6" s="25" t="s">
        <v>12</v>
      </c>
      <c r="N6" s="25" t="s">
        <v>17</v>
      </c>
      <c r="O6" s="25" t="s">
        <v>20</v>
      </c>
      <c r="P6" s="25" t="s">
        <v>13</v>
      </c>
      <c r="Q6" s="25" t="s">
        <v>14</v>
      </c>
      <c r="R6" s="25" t="s">
        <v>15</v>
      </c>
      <c r="S6" s="59" t="s">
        <v>16</v>
      </c>
    </row>
    <row r="7" spans="1:19" ht="26.25" customHeight="1">
      <c r="A7" s="43"/>
      <c r="B7" s="26"/>
      <c r="C7" s="44" t="s">
        <v>3</v>
      </c>
      <c r="D7" s="45"/>
      <c r="E7" s="46"/>
      <c r="F7" s="30" t="s">
        <v>7</v>
      </c>
      <c r="G7" s="30" t="s">
        <v>9</v>
      </c>
      <c r="H7" s="30" t="s">
        <v>10</v>
      </c>
      <c r="I7" s="30" t="s">
        <v>11</v>
      </c>
      <c r="J7" s="26"/>
      <c r="K7" s="26"/>
      <c r="L7" s="26"/>
      <c r="M7" s="26"/>
      <c r="N7" s="26"/>
      <c r="O7" s="26"/>
      <c r="P7" s="26"/>
      <c r="Q7" s="26"/>
      <c r="R7" s="26"/>
      <c r="S7" s="60"/>
    </row>
    <row r="8" spans="1:19" ht="30.75" customHeight="1" thickBot="1">
      <c r="A8" s="43"/>
      <c r="B8" s="26"/>
      <c r="C8" s="20" t="s">
        <v>4</v>
      </c>
      <c r="D8" s="20" t="s">
        <v>5</v>
      </c>
      <c r="E8" s="20" t="s">
        <v>6</v>
      </c>
      <c r="F8" s="26"/>
      <c r="G8" s="26"/>
      <c r="H8" s="26"/>
      <c r="I8" s="26"/>
      <c r="J8" s="26"/>
      <c r="K8" s="37"/>
      <c r="L8" s="26"/>
      <c r="M8" s="37"/>
      <c r="N8" s="37"/>
      <c r="O8" s="37"/>
      <c r="P8" s="26"/>
      <c r="Q8" s="26"/>
      <c r="R8" s="26"/>
      <c r="S8" s="60"/>
    </row>
    <row r="9" spans="1:19" ht="15.75" thickBot="1">
      <c r="A9" s="2">
        <v>1</v>
      </c>
      <c r="B9" s="3">
        <f>SUM(A9+1)</f>
        <v>2</v>
      </c>
      <c r="C9" s="3">
        <f aca="true" t="shared" si="0" ref="C9:S9">SUM(B9+1)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  <c r="K9" s="3">
        <f t="shared" si="0"/>
        <v>11</v>
      </c>
      <c r="L9" s="6">
        <f t="shared" si="0"/>
        <v>12</v>
      </c>
      <c r="M9" s="3">
        <f t="shared" si="0"/>
        <v>13</v>
      </c>
      <c r="N9" s="6">
        <f t="shared" si="0"/>
        <v>14</v>
      </c>
      <c r="O9" s="3">
        <f t="shared" si="0"/>
        <v>15</v>
      </c>
      <c r="P9" s="3">
        <f t="shared" si="0"/>
        <v>16</v>
      </c>
      <c r="Q9" s="3">
        <f t="shared" si="0"/>
        <v>17</v>
      </c>
      <c r="R9" s="3">
        <f t="shared" si="0"/>
        <v>18</v>
      </c>
      <c r="S9" s="61">
        <f t="shared" si="0"/>
        <v>19</v>
      </c>
    </row>
    <row r="10" spans="1:19" ht="15.75" customHeight="1" thickBot="1">
      <c r="A10" s="22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</row>
    <row r="11" spans="1:19" ht="15">
      <c r="A11" s="7">
        <v>1</v>
      </c>
      <c r="B11" s="8" t="s">
        <v>24</v>
      </c>
      <c r="C11" s="8">
        <v>15.2</v>
      </c>
      <c r="D11" s="8">
        <v>7.8</v>
      </c>
      <c r="E11" s="8">
        <v>18.8</v>
      </c>
      <c r="F11" s="8">
        <v>2.5</v>
      </c>
      <c r="G11" s="8">
        <v>240</v>
      </c>
      <c r="H11" s="8">
        <v>241</v>
      </c>
      <c r="I11" s="8">
        <v>241</v>
      </c>
      <c r="J11" s="47">
        <v>1260</v>
      </c>
      <c r="K11" s="47">
        <f>SUM(J11*0.8*0.75)</f>
        <v>756</v>
      </c>
      <c r="L11" s="34">
        <v>440</v>
      </c>
      <c r="M11" s="9">
        <f aca="true" t="shared" si="1" ref="M11:M16">SUM(C11*G11/1000)+(D11*H11/1000)+(E11*I11/1000)</f>
        <v>10.0586</v>
      </c>
      <c r="N11" s="51">
        <f>SUM(M11:M16)</f>
        <v>62.3982</v>
      </c>
      <c r="O11" s="17">
        <v>1820</v>
      </c>
      <c r="P11" s="8" t="s">
        <v>18</v>
      </c>
      <c r="Q11" s="9">
        <f aca="true" t="shared" si="2" ref="Q11:Q16">SUM(C11,D11,E11)/3</f>
        <v>13.933333333333332</v>
      </c>
      <c r="R11" s="9">
        <f aca="true" t="shared" si="3" ref="R11:R16">SUM(Q11*100)/O11/2</f>
        <v>0.38278388278388276</v>
      </c>
      <c r="S11" s="62">
        <f>SUM(R11:R16)</f>
        <v>2.369047619047619</v>
      </c>
    </row>
    <row r="12" spans="1:19" ht="15">
      <c r="A12" s="10">
        <v>2</v>
      </c>
      <c r="B12" s="1" t="s">
        <v>25</v>
      </c>
      <c r="C12" s="1">
        <v>20.6</v>
      </c>
      <c r="D12" s="1">
        <v>11.2</v>
      </c>
      <c r="E12" s="1">
        <v>13.6</v>
      </c>
      <c r="F12" s="1">
        <v>3.2</v>
      </c>
      <c r="G12" s="1">
        <v>241</v>
      </c>
      <c r="H12" s="1">
        <v>241</v>
      </c>
      <c r="I12" s="1">
        <v>241</v>
      </c>
      <c r="J12" s="48"/>
      <c r="K12" s="48"/>
      <c r="L12" s="35"/>
      <c r="M12" s="4">
        <f t="shared" si="1"/>
        <v>10.9414</v>
      </c>
      <c r="N12" s="52"/>
      <c r="O12" s="18">
        <v>1820</v>
      </c>
      <c r="P12" s="1" t="s">
        <v>18</v>
      </c>
      <c r="Q12" s="4">
        <f t="shared" si="2"/>
        <v>15.133333333333333</v>
      </c>
      <c r="R12" s="4">
        <f t="shared" si="3"/>
        <v>0.4157509157509157</v>
      </c>
      <c r="S12" s="63"/>
    </row>
    <row r="13" spans="1:19" ht="15">
      <c r="A13" s="10">
        <v>3</v>
      </c>
      <c r="B13" s="1" t="s">
        <v>26</v>
      </c>
      <c r="C13" s="1">
        <v>11</v>
      </c>
      <c r="D13" s="1">
        <v>22.6</v>
      </c>
      <c r="E13" s="1">
        <v>23.8</v>
      </c>
      <c r="F13" s="1">
        <v>4.6</v>
      </c>
      <c r="G13" s="1">
        <v>242</v>
      </c>
      <c r="H13" s="1">
        <v>241</v>
      </c>
      <c r="I13" s="1">
        <v>241</v>
      </c>
      <c r="J13" s="48"/>
      <c r="K13" s="48"/>
      <c r="L13" s="35"/>
      <c r="M13" s="4">
        <f t="shared" si="1"/>
        <v>13.8444</v>
      </c>
      <c r="N13" s="52"/>
      <c r="O13" s="18">
        <v>1820</v>
      </c>
      <c r="P13" s="1" t="s">
        <v>18</v>
      </c>
      <c r="Q13" s="4">
        <f t="shared" si="2"/>
        <v>19.133333333333336</v>
      </c>
      <c r="R13" s="4">
        <f t="shared" si="3"/>
        <v>0.5256410256410258</v>
      </c>
      <c r="S13" s="63"/>
    </row>
    <row r="14" spans="1:19" ht="15">
      <c r="A14" s="10">
        <v>4</v>
      </c>
      <c r="B14" s="1" t="s">
        <v>27</v>
      </c>
      <c r="C14" s="1">
        <v>16.6</v>
      </c>
      <c r="D14" s="1">
        <v>7.8</v>
      </c>
      <c r="E14" s="1">
        <v>8.8</v>
      </c>
      <c r="F14" s="1">
        <v>4</v>
      </c>
      <c r="G14" s="1">
        <v>241</v>
      </c>
      <c r="H14" s="1">
        <v>241</v>
      </c>
      <c r="I14" s="1">
        <v>241</v>
      </c>
      <c r="J14" s="48"/>
      <c r="K14" s="48"/>
      <c r="L14" s="35"/>
      <c r="M14" s="4">
        <f t="shared" si="1"/>
        <v>8.0012</v>
      </c>
      <c r="N14" s="52"/>
      <c r="O14" s="18">
        <v>1820</v>
      </c>
      <c r="P14" s="1" t="s">
        <v>18</v>
      </c>
      <c r="Q14" s="4">
        <f t="shared" si="2"/>
        <v>11.066666666666668</v>
      </c>
      <c r="R14" s="4">
        <f t="shared" si="3"/>
        <v>0.30402930402930406</v>
      </c>
      <c r="S14" s="63"/>
    </row>
    <row r="15" spans="1:19" ht="15">
      <c r="A15" s="10">
        <v>5</v>
      </c>
      <c r="B15" s="1" t="s">
        <v>26</v>
      </c>
      <c r="C15" s="1">
        <v>16.2</v>
      </c>
      <c r="D15" s="1">
        <v>12.8</v>
      </c>
      <c r="E15" s="1">
        <v>9</v>
      </c>
      <c r="F15" s="1">
        <v>1</v>
      </c>
      <c r="G15" s="1">
        <v>241</v>
      </c>
      <c r="H15" s="1">
        <v>242</v>
      </c>
      <c r="I15" s="1">
        <v>241</v>
      </c>
      <c r="J15" s="48"/>
      <c r="K15" s="48"/>
      <c r="L15" s="35"/>
      <c r="M15" s="4">
        <f t="shared" si="1"/>
        <v>9.1708</v>
      </c>
      <c r="N15" s="52"/>
      <c r="O15" s="18">
        <v>1820</v>
      </c>
      <c r="P15" s="1" t="s">
        <v>18</v>
      </c>
      <c r="Q15" s="4">
        <f t="shared" si="2"/>
        <v>12.666666666666666</v>
      </c>
      <c r="R15" s="4">
        <f t="shared" si="3"/>
        <v>0.34798534798534797</v>
      </c>
      <c r="S15" s="63"/>
    </row>
    <row r="16" spans="1:19" ht="15.75" thickBot="1">
      <c r="A16" s="11">
        <v>6</v>
      </c>
      <c r="B16" s="12" t="s">
        <v>28</v>
      </c>
      <c r="C16" s="12">
        <v>19.3</v>
      </c>
      <c r="D16" s="12">
        <v>12.4</v>
      </c>
      <c r="E16" s="12">
        <v>11.2</v>
      </c>
      <c r="F16" s="12">
        <v>3.6</v>
      </c>
      <c r="G16" s="12">
        <v>242</v>
      </c>
      <c r="H16" s="12">
        <v>242</v>
      </c>
      <c r="I16" s="12">
        <v>242</v>
      </c>
      <c r="J16" s="49"/>
      <c r="K16" s="49"/>
      <c r="L16" s="36"/>
      <c r="M16" s="13">
        <f t="shared" si="1"/>
        <v>10.3818</v>
      </c>
      <c r="N16" s="53"/>
      <c r="O16" s="19">
        <v>1820</v>
      </c>
      <c r="P16" s="12" t="s">
        <v>18</v>
      </c>
      <c r="Q16" s="13">
        <f t="shared" si="2"/>
        <v>14.300000000000002</v>
      </c>
      <c r="R16" s="13">
        <f t="shared" si="3"/>
        <v>0.3928571428571429</v>
      </c>
      <c r="S16" s="64"/>
    </row>
    <row r="17" spans="1:19" ht="15.75" customHeight="1" thickBot="1">
      <c r="A17" s="31" t="s">
        <v>29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5.75" customHeight="1">
      <c r="A18" s="7">
        <v>1</v>
      </c>
      <c r="B18" s="8" t="s">
        <v>24</v>
      </c>
      <c r="C18" s="15">
        <f aca="true" t="shared" si="4" ref="C18:C23">SUM(D18*2)</f>
        <v>31.2</v>
      </c>
      <c r="D18" s="8">
        <v>15.6</v>
      </c>
      <c r="E18" s="8">
        <v>37.6</v>
      </c>
      <c r="F18" s="8">
        <v>5</v>
      </c>
      <c r="G18" s="8">
        <v>243</v>
      </c>
      <c r="H18" s="8">
        <v>243</v>
      </c>
      <c r="I18" s="8">
        <v>242</v>
      </c>
      <c r="J18" s="38">
        <v>1260</v>
      </c>
      <c r="K18" s="38">
        <f>SUM(J18*0.8*0.75)</f>
        <v>756</v>
      </c>
      <c r="L18" s="56">
        <v>440</v>
      </c>
      <c r="M18" s="9">
        <f aca="true" t="shared" si="5" ref="M18:M23">SUM(C18*G18/1000)+(D18*H18/1000)+(E18*I18/1000)</f>
        <v>20.471600000000002</v>
      </c>
      <c r="N18" s="41">
        <f>SUM(M18:M23)</f>
        <v>149.94920000000002</v>
      </c>
      <c r="O18" s="17">
        <v>1820</v>
      </c>
      <c r="P18" s="8" t="s">
        <v>18</v>
      </c>
      <c r="Q18" s="9">
        <f aca="true" t="shared" si="6" ref="Q18:Q23">SUM(C18,D18,E18)/3</f>
        <v>28.133333333333336</v>
      </c>
      <c r="R18" s="9">
        <f aca="true" t="shared" si="7" ref="R18:R23">SUM(Q18*100)/O18/2</f>
        <v>0.7728937728937729</v>
      </c>
      <c r="S18" s="65">
        <f>SUM(R18:R23)</f>
        <v>5.65934065934066</v>
      </c>
    </row>
    <row r="19" spans="1:19" ht="15.75" customHeight="1">
      <c r="A19" s="10">
        <v>2</v>
      </c>
      <c r="B19" s="1" t="s">
        <v>25</v>
      </c>
      <c r="C19" s="14">
        <f t="shared" si="4"/>
        <v>44.8</v>
      </c>
      <c r="D19" s="1">
        <v>22.4</v>
      </c>
      <c r="E19" s="1">
        <v>27.2</v>
      </c>
      <c r="F19" s="1">
        <v>6.4</v>
      </c>
      <c r="G19" s="1">
        <v>243</v>
      </c>
      <c r="H19" s="1">
        <v>243</v>
      </c>
      <c r="I19" s="1">
        <v>242</v>
      </c>
      <c r="J19" s="39"/>
      <c r="K19" s="39"/>
      <c r="L19" s="57"/>
      <c r="M19" s="4">
        <f t="shared" si="5"/>
        <v>22.912</v>
      </c>
      <c r="N19" s="54"/>
      <c r="O19" s="18">
        <v>1820</v>
      </c>
      <c r="P19" s="1" t="s">
        <v>18</v>
      </c>
      <c r="Q19" s="4">
        <f t="shared" si="6"/>
        <v>31.466666666666665</v>
      </c>
      <c r="R19" s="4">
        <f t="shared" si="7"/>
        <v>0.8644688644688644</v>
      </c>
      <c r="S19" s="66"/>
    </row>
    <row r="20" spans="1:19" ht="15.75" customHeight="1">
      <c r="A20" s="10">
        <v>3</v>
      </c>
      <c r="B20" s="1" t="s">
        <v>26</v>
      </c>
      <c r="C20" s="14">
        <f t="shared" si="4"/>
        <v>90.4</v>
      </c>
      <c r="D20" s="1">
        <v>45.2</v>
      </c>
      <c r="E20" s="1">
        <v>47.6</v>
      </c>
      <c r="F20" s="1">
        <v>9.2</v>
      </c>
      <c r="G20" s="1">
        <v>243</v>
      </c>
      <c r="H20" s="1">
        <v>243</v>
      </c>
      <c r="I20" s="1">
        <v>242</v>
      </c>
      <c r="J20" s="39"/>
      <c r="K20" s="39"/>
      <c r="L20" s="57"/>
      <c r="M20" s="4">
        <f t="shared" si="5"/>
        <v>44.47</v>
      </c>
      <c r="N20" s="54"/>
      <c r="O20" s="18">
        <v>1820</v>
      </c>
      <c r="P20" s="1" t="s">
        <v>18</v>
      </c>
      <c r="Q20" s="4">
        <f t="shared" si="6"/>
        <v>61.06666666666667</v>
      </c>
      <c r="R20" s="4">
        <f t="shared" si="7"/>
        <v>1.6776556776556777</v>
      </c>
      <c r="S20" s="66"/>
    </row>
    <row r="21" spans="1:19" ht="15.75" customHeight="1">
      <c r="A21" s="10">
        <v>4</v>
      </c>
      <c r="B21" s="1" t="s">
        <v>27</v>
      </c>
      <c r="C21" s="14">
        <f t="shared" si="4"/>
        <v>31.2</v>
      </c>
      <c r="D21" s="1">
        <v>15.6</v>
      </c>
      <c r="E21" s="1">
        <v>17.6</v>
      </c>
      <c r="F21" s="1">
        <v>8</v>
      </c>
      <c r="G21" s="1">
        <v>243</v>
      </c>
      <c r="H21" s="1">
        <v>242</v>
      </c>
      <c r="I21" s="1">
        <v>243</v>
      </c>
      <c r="J21" s="39"/>
      <c r="K21" s="39"/>
      <c r="L21" s="57"/>
      <c r="M21" s="4">
        <f t="shared" si="5"/>
        <v>15.633600000000001</v>
      </c>
      <c r="N21" s="54"/>
      <c r="O21" s="18">
        <v>1820</v>
      </c>
      <c r="P21" s="1" t="s">
        <v>18</v>
      </c>
      <c r="Q21" s="4">
        <f t="shared" si="6"/>
        <v>21.46666666666667</v>
      </c>
      <c r="R21" s="4">
        <f t="shared" si="7"/>
        <v>0.5897435897435899</v>
      </c>
      <c r="S21" s="66"/>
    </row>
    <row r="22" spans="1:19" ht="15.75" customHeight="1">
      <c r="A22" s="10">
        <v>5</v>
      </c>
      <c r="B22" s="1" t="s">
        <v>26</v>
      </c>
      <c r="C22" s="14">
        <f t="shared" si="4"/>
        <v>51.2</v>
      </c>
      <c r="D22" s="1">
        <v>25.6</v>
      </c>
      <c r="E22" s="1">
        <v>18</v>
      </c>
      <c r="F22" s="1">
        <v>2</v>
      </c>
      <c r="G22" s="1">
        <v>243</v>
      </c>
      <c r="H22" s="1">
        <v>243</v>
      </c>
      <c r="I22" s="1">
        <v>243</v>
      </c>
      <c r="J22" s="39"/>
      <c r="K22" s="39"/>
      <c r="L22" s="57"/>
      <c r="M22" s="4">
        <f t="shared" si="5"/>
        <v>23.0364</v>
      </c>
      <c r="N22" s="54"/>
      <c r="O22" s="18">
        <v>1820</v>
      </c>
      <c r="P22" s="1" t="s">
        <v>18</v>
      </c>
      <c r="Q22" s="4">
        <f t="shared" si="6"/>
        <v>31.600000000000005</v>
      </c>
      <c r="R22" s="4">
        <f t="shared" si="7"/>
        <v>0.8681318681318683</v>
      </c>
      <c r="S22" s="66"/>
    </row>
    <row r="23" spans="1:19" ht="15.75" customHeight="1" thickBot="1">
      <c r="A23" s="11">
        <v>6</v>
      </c>
      <c r="B23" s="12" t="s">
        <v>28</v>
      </c>
      <c r="C23" s="16">
        <f t="shared" si="4"/>
        <v>49.6</v>
      </c>
      <c r="D23" s="12">
        <v>24.8</v>
      </c>
      <c r="E23" s="12">
        <v>22.4</v>
      </c>
      <c r="F23" s="12">
        <v>7.2</v>
      </c>
      <c r="G23" s="12">
        <v>242</v>
      </c>
      <c r="H23" s="12">
        <v>242</v>
      </c>
      <c r="I23" s="12">
        <v>242</v>
      </c>
      <c r="J23" s="40"/>
      <c r="K23" s="40"/>
      <c r="L23" s="58"/>
      <c r="M23" s="13">
        <f t="shared" si="5"/>
        <v>23.425600000000003</v>
      </c>
      <c r="N23" s="55"/>
      <c r="O23" s="19">
        <v>1820</v>
      </c>
      <c r="P23" s="12" t="s">
        <v>18</v>
      </c>
      <c r="Q23" s="13">
        <f t="shared" si="6"/>
        <v>32.26666666666667</v>
      </c>
      <c r="R23" s="13">
        <f t="shared" si="7"/>
        <v>0.8864468864468866</v>
      </c>
      <c r="S23" s="67"/>
    </row>
    <row r="26" spans="3:13" ht="18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</sheetData>
  <sheetProtection/>
  <mergeCells count="33">
    <mergeCell ref="A2:S4"/>
    <mergeCell ref="K11:K16"/>
    <mergeCell ref="K6:K8"/>
    <mergeCell ref="N11:N16"/>
    <mergeCell ref="N18:N23"/>
    <mergeCell ref="J11:J16"/>
    <mergeCell ref="L18:L23"/>
    <mergeCell ref="J18:J23"/>
    <mergeCell ref="S18:S23"/>
    <mergeCell ref="N6:N8"/>
    <mergeCell ref="A6:A8"/>
    <mergeCell ref="L6:L8"/>
    <mergeCell ref="P6:P8"/>
    <mergeCell ref="Q6:Q8"/>
    <mergeCell ref="C6:F6"/>
    <mergeCell ref="C7:E7"/>
    <mergeCell ref="K18:K23"/>
    <mergeCell ref="L11:L16"/>
    <mergeCell ref="S6:S8"/>
    <mergeCell ref="G7:G8"/>
    <mergeCell ref="H7:H8"/>
    <mergeCell ref="I7:I8"/>
    <mergeCell ref="M6:M8"/>
    <mergeCell ref="O6:O8"/>
    <mergeCell ref="J6:J8"/>
    <mergeCell ref="S11:S16"/>
    <mergeCell ref="C26:M26"/>
    <mergeCell ref="A10:S10"/>
    <mergeCell ref="B6:B8"/>
    <mergeCell ref="G6:I6"/>
    <mergeCell ref="R6:R8"/>
    <mergeCell ref="F7:F8"/>
    <mergeCell ref="A17:S17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2014-01-11T08:05:30Z</cp:lastPrinted>
  <dcterms:created xsi:type="dcterms:W3CDTF">2013-12-12T09:27:12Z</dcterms:created>
  <dcterms:modified xsi:type="dcterms:W3CDTF">2014-07-11T05:21:47Z</dcterms:modified>
  <cp:category/>
  <cp:version/>
  <cp:contentType/>
  <cp:contentStatus/>
</cp:coreProperties>
</file>